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ropbox (AfTF)\Kayla\"/>
    </mc:Choice>
  </mc:AlternateContent>
  <bookViews>
    <workbookView xWindow="0" yWindow="0" windowWidth="20490" windowHeight="7530" xr2:uid="{907CAACE-D7D5-4D91-B7D6-CE1DB7F49C81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32" i="1"/>
  <c r="G21" i="1"/>
  <c r="G24" i="1"/>
  <c r="G25" i="1"/>
  <c r="G28" i="1"/>
  <c r="G29" i="1"/>
  <c r="B31" i="1"/>
  <c r="D20" i="1"/>
  <c r="G20" i="1" s="1"/>
  <c r="D21" i="1"/>
  <c r="D22" i="1"/>
  <c r="G22" i="1" s="1"/>
  <c r="D23" i="1"/>
  <c r="G23" i="1" s="1"/>
  <c r="D24" i="1"/>
  <c r="D25" i="1"/>
  <c r="D26" i="1"/>
  <c r="G26" i="1" s="1"/>
  <c r="D27" i="1"/>
  <c r="G27" i="1" s="1"/>
  <c r="D28" i="1"/>
  <c r="D29" i="1"/>
  <c r="D30" i="1"/>
  <c r="D19" i="1"/>
  <c r="G19" i="1" s="1"/>
  <c r="E32" i="1" l="1"/>
  <c r="G30" i="1"/>
  <c r="D32" i="1"/>
  <c r="C32" i="1" s="1"/>
  <c r="D31" i="1"/>
  <c r="C31" i="1" s="1"/>
  <c r="E31" i="1" l="1"/>
  <c r="E9" i="1" l="1"/>
  <c r="C11" i="1" l="1"/>
  <c r="E5" i="1"/>
  <c r="E6" i="1"/>
  <c r="E7" i="1"/>
  <c r="E8" i="1"/>
  <c r="E4" i="1"/>
  <c r="G4" i="1" s="1"/>
  <c r="C10" i="1"/>
  <c r="E11" i="1" l="1"/>
  <c r="D11" i="1"/>
  <c r="E10" i="1"/>
  <c r="D10" i="1"/>
  <c r="G8" i="1"/>
  <c r="G7" i="1"/>
  <c r="G6" i="1"/>
  <c r="G5" i="1"/>
  <c r="F11" i="1" l="1"/>
  <c r="F10" i="1"/>
  <c r="G9" i="1"/>
</calcChain>
</file>

<file path=xl/sharedStrings.xml><?xml version="1.0" encoding="utf-8"?>
<sst xmlns="http://schemas.openxmlformats.org/spreadsheetml/2006/main" count="44" uniqueCount="37">
  <si>
    <t>Lowest Quintile</t>
  </si>
  <si>
    <t>Second Quintile</t>
  </si>
  <si>
    <t>Third Quintile</t>
  </si>
  <si>
    <t>Fourth Quintile</t>
  </si>
  <si>
    <t>Fifth Quintile</t>
  </si>
  <si>
    <t>All</t>
  </si>
  <si>
    <t>Pct w Tax Increase</t>
  </si>
  <si>
    <t>Income Groups</t>
  </si>
  <si>
    <t># with Tax Increase</t>
  </si>
  <si>
    <t>Avg. Tax Increase</t>
  </si>
  <si>
    <t>Top Income Level in Quintile</t>
  </si>
  <si>
    <t>Above $154,900</t>
  </si>
  <si>
    <t># of Taxpayers</t>
  </si>
  <si>
    <t>Bottom 80%</t>
  </si>
  <si>
    <t>Total Tax Increase</t>
  </si>
  <si>
    <t>Middle 60%</t>
  </si>
  <si>
    <t>TAX INCREASES IN 2027 UNDER SENATE TAX PLAN</t>
  </si>
  <si>
    <t>Source: Tax Policy Center, Table T-17-0279, Nov. 20, 2017</t>
  </si>
  <si>
    <t>http://www.taxpolicycenter.org/model-estimates/senate-tax-cuts-and-jobs-act-passed-committee-finance-nov-2017/t17-0279-major</t>
  </si>
  <si>
    <t>Less than $10,000</t>
  </si>
  <si>
    <t>$10,000-$20,000</t>
  </si>
  <si>
    <t>$20,000-$30,000</t>
  </si>
  <si>
    <t>Income Range</t>
  </si>
  <si>
    <t>$30,000-$40,000</t>
  </si>
  <si>
    <t>$40,000-$50,000</t>
  </si>
  <si>
    <t>$50,000-$75,000</t>
  </si>
  <si>
    <t>$75,000-$100,000</t>
  </si>
  <si>
    <t>$100,000-$200,000</t>
  </si>
  <si>
    <t>$200,000-$500,000</t>
  </si>
  <si>
    <t>$500,000-$1 million</t>
  </si>
  <si>
    <t>More than $1 million</t>
  </si>
  <si>
    <t>By Income Percentile</t>
  </si>
  <si>
    <t>By Income Level</t>
  </si>
  <si>
    <t>Less than $100,000</t>
  </si>
  <si>
    <t>Less than $200,000</t>
  </si>
  <si>
    <t>Source: Tax Policy Center, Table T-17-0278, Nov. 20, 2017</t>
  </si>
  <si>
    <t>http://www.taxpolicycenter.org/model-estimates/senate-tax-cuts-and-jobs-act-passed-committee-finance-nov-2017/t17-0278-major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</si>
</sst>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0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i/>
      <sz val="11"/>
      <color theme="1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6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" xfId="1" applyNumberFormat="1" applyFont="1" applyBorder="1" applyAlignment="1"/>
    <xf numFmtId="6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3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/>
    <xf numFmtId="6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6" fontId="3" fillId="0" borderId="0" xfId="0" applyNumberFormat="1" applyFont="1"/>
    <xf numFmtId="6" fontId="5" fillId="0" borderId="0" xfId="0" applyNumberFormat="1" applyFont="1"/>
    <xf numFmtId="8" fontId="5" fillId="0" borderId="0" xfId="0" applyNumberFormat="1" applyFont="1"/>
    <xf numFmtId="0" fontId="4" fillId="0" borderId="0" xfId="3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4" fillId="0" borderId="0" xfId="3" applyFont="1" applyAlignment="1">
      <alignment horizontal="left" wrapText="1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5" fontId="3" fillId="0" borderId="12" xfId="2" applyNumberFormat="1" applyFont="1" applyBorder="1" applyAlignment="1">
      <alignment horizontal="center"/>
    </xf>
    <xf numFmtId="6" fontId="3" fillId="0" borderId="12" xfId="0" applyNumberFormat="1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/>
    <xf numFmtId="8" fontId="3" fillId="0" borderId="0" xfId="0" applyNumberFormat="1" applyFont="1"/>
    <xf numFmtId="9" fontId="5" fillId="0" borderId="1" xfId="2" applyFont="1" applyBorder="1" applyAlignment="1">
      <alignment horizontal="center"/>
    </xf>
    <xf numFmtId="0" fontId="4" fillId="0" borderId="0" xfId="3" applyFont="1" applyAlignment="1">
      <alignment horizontal="left"/>
    </xf>
    <xf numFmtId="165" fontId="5" fillId="0" borderId="1" xfId="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00000000-0005-0000-0000-000031000000}"/>
    <cellStyle name="60% - Accent2 2" xfId="38" xr:uid="{00000000-0005-0000-0000-000032000000}"/>
    <cellStyle name="60% - Accent3 2" xfId="39" xr:uid="{00000000-0005-0000-0000-000033000000}"/>
    <cellStyle name="60% - Accent4 2" xfId="40" xr:uid="{00000000-0005-0000-0000-000034000000}"/>
    <cellStyle name="60% - Accent5 2" xfId="41" xr:uid="{00000000-0005-0000-0000-000035000000}"/>
    <cellStyle name="60% - Accent6 2" xfId="42" xr:uid="{00000000-0005-0000-0000-000036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 xr:uid="{00000000-0005-0000-0000-000037000000}"/>
    <cellStyle name="Explanatory Text" xfId="16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3" builtinId="8"/>
    <cellStyle name="Hyperlink 2" xfId="44" xr:uid="{00000000-0005-0000-0000-000038000000}"/>
    <cellStyle name="Input" xfId="10" builtinId="20" customBuiltin="1"/>
    <cellStyle name="Linked Cell" xfId="13" builtinId="24" customBuiltin="1"/>
    <cellStyle name="Neutral 2" xfId="45" xr:uid="{00000000-0005-0000-0000-000039000000}"/>
    <cellStyle name="Normal" xfId="0" builtinId="0"/>
    <cellStyle name="Normal 2" xfId="46" xr:uid="{00000000-0005-0000-0000-00003B000000}"/>
    <cellStyle name="Normal 3" xfId="36" xr:uid="{00000000-0005-0000-0000-00003A000000}"/>
    <cellStyle name="Note 2" xfId="47" xr:uid="{00000000-0005-0000-0000-00003E000000}"/>
    <cellStyle name="Output" xfId="11" builtinId="21" customBuiltin="1"/>
    <cellStyle name="Percent" xfId="2" builtinId="5"/>
    <cellStyle name="Title 2" xfId="48" xr:uid="{00000000-0005-0000-0000-00003F000000}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xpolicycenter.org/model-estimates/senate-tax-cuts-and-jobs-act-passed-committee-finance-nov-2017/t17-0278-major" TargetMode="External"/><Relationship Id="rId1" Type="http://schemas.openxmlformats.org/officeDocument/2006/relationships/hyperlink" Target="http://www.taxpolicycenter.org/model-estimates/senate-tax-cuts-and-jobs-act-passed-committee-finance-nov-2017/t17-0279-maj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927FD-917D-4648-8444-6410A5F5B82C}">
  <dimension ref="A1:H35"/>
  <sheetViews>
    <sheetView tabSelected="1" workbookViewId="0">
      <selection activeCell="B42" sqref="B42"/>
    </sheetView>
  </sheetViews>
  <sheetFormatPr defaultRowHeight="16.5" x14ac:dyDescent="0.3"/>
  <cols>
    <col min="1" max="1" width="20.140625" style="4" customWidth="1"/>
    <col min="2" max="2" width="13.7109375" style="4" customWidth="1"/>
    <col min="3" max="3" width="12.85546875" style="4" customWidth="1"/>
    <col min="4" max="4" width="11.5703125" style="4" bestFit="1" customWidth="1"/>
    <col min="5" max="5" width="15" style="4" bestFit="1" customWidth="1"/>
    <col min="6" max="6" width="14.85546875" style="1" customWidth="1"/>
    <col min="7" max="7" width="18.5703125" style="1" hidden="1" customWidth="1"/>
    <col min="8" max="16384" width="9.140625" style="1"/>
  </cols>
  <sheetData>
    <row r="1" spans="1:8" s="5" customFormat="1" ht="15.75" x14ac:dyDescent="0.25">
      <c r="A1" s="29" t="s">
        <v>16</v>
      </c>
      <c r="B1" s="29"/>
      <c r="C1" s="29"/>
      <c r="D1" s="29"/>
      <c r="E1" s="29"/>
      <c r="F1" s="29"/>
    </row>
    <row r="2" spans="1:8" s="5" customFormat="1" ht="15.75" x14ac:dyDescent="0.25">
      <c r="A2" s="29" t="s">
        <v>31</v>
      </c>
      <c r="B2" s="29"/>
      <c r="C2" s="29"/>
      <c r="D2" s="29"/>
      <c r="E2" s="29"/>
      <c r="F2" s="29"/>
    </row>
    <row r="3" spans="1:8" s="3" customFormat="1" ht="49.5" x14ac:dyDescent="0.3">
      <c r="A3" s="8" t="s">
        <v>7</v>
      </c>
      <c r="B3" s="9" t="s">
        <v>10</v>
      </c>
      <c r="C3" s="9" t="s">
        <v>12</v>
      </c>
      <c r="D3" s="9" t="s">
        <v>6</v>
      </c>
      <c r="E3" s="9" t="s">
        <v>8</v>
      </c>
      <c r="F3" s="9" t="s">
        <v>9</v>
      </c>
      <c r="G3" s="3" t="s">
        <v>14</v>
      </c>
    </row>
    <row r="4" spans="1:8" x14ac:dyDescent="0.3">
      <c r="A4" s="14" t="s">
        <v>0</v>
      </c>
      <c r="B4" s="12">
        <v>28100</v>
      </c>
      <c r="C4" s="10">
        <v>50190000</v>
      </c>
      <c r="D4" s="11">
        <v>0.32400000000000001</v>
      </c>
      <c r="E4" s="10">
        <f>C4*D4</f>
        <v>16261560</v>
      </c>
      <c r="F4" s="12">
        <v>80</v>
      </c>
      <c r="G4" s="25">
        <f>F4*E4</f>
        <v>1300924800</v>
      </c>
    </row>
    <row r="5" spans="1:8" x14ac:dyDescent="0.3">
      <c r="A5" s="14" t="s">
        <v>1</v>
      </c>
      <c r="B5" s="12">
        <v>54700</v>
      </c>
      <c r="C5" s="10">
        <v>42290000</v>
      </c>
      <c r="D5" s="11">
        <v>0.56000000000000005</v>
      </c>
      <c r="E5" s="10">
        <f t="shared" ref="E5:E8" si="0">C5*D5</f>
        <v>23682400.000000004</v>
      </c>
      <c r="F5" s="12">
        <v>130</v>
      </c>
      <c r="G5" s="25">
        <f t="shared" ref="G5:G8" si="1">F5*E5</f>
        <v>3078712000.0000005</v>
      </c>
    </row>
    <row r="6" spans="1:8" x14ac:dyDescent="0.3">
      <c r="A6" s="14" t="s">
        <v>2</v>
      </c>
      <c r="B6" s="12">
        <v>93200</v>
      </c>
      <c r="C6" s="10">
        <v>36880000</v>
      </c>
      <c r="D6" s="13">
        <v>0.65600000000000003</v>
      </c>
      <c r="E6" s="10">
        <f t="shared" si="0"/>
        <v>24193280</v>
      </c>
      <c r="F6" s="12">
        <v>140</v>
      </c>
      <c r="G6" s="25">
        <f t="shared" si="1"/>
        <v>3387059200</v>
      </c>
    </row>
    <row r="7" spans="1:8" x14ac:dyDescent="0.3">
      <c r="A7" s="14" t="s">
        <v>3</v>
      </c>
      <c r="B7" s="12">
        <v>154900</v>
      </c>
      <c r="C7" s="10">
        <v>30280000</v>
      </c>
      <c r="D7" s="13">
        <v>0.58899999999999997</v>
      </c>
      <c r="E7" s="10">
        <f t="shared" si="0"/>
        <v>17834920</v>
      </c>
      <c r="F7" s="12">
        <v>170</v>
      </c>
      <c r="G7" s="25">
        <f t="shared" si="1"/>
        <v>3031936400</v>
      </c>
    </row>
    <row r="8" spans="1:8" x14ac:dyDescent="0.3">
      <c r="A8" s="14" t="s">
        <v>4</v>
      </c>
      <c r="B8" s="14" t="s">
        <v>11</v>
      </c>
      <c r="C8" s="10">
        <v>25810000</v>
      </c>
      <c r="D8" s="13">
        <v>0.45700000000000002</v>
      </c>
      <c r="E8" s="10">
        <f t="shared" si="0"/>
        <v>11795170</v>
      </c>
      <c r="F8" s="12">
        <v>380</v>
      </c>
      <c r="G8" s="25">
        <f t="shared" si="1"/>
        <v>4482164600</v>
      </c>
    </row>
    <row r="9" spans="1:8" s="2" customFormat="1" x14ac:dyDescent="0.3">
      <c r="A9" s="8" t="s">
        <v>5</v>
      </c>
      <c r="B9" s="19"/>
      <c r="C9" s="15">
        <v>186640000</v>
      </c>
      <c r="D9" s="16">
        <v>0.503</v>
      </c>
      <c r="E9" s="15">
        <f>C9*D9</f>
        <v>93879920</v>
      </c>
      <c r="F9" s="18">
        <v>170</v>
      </c>
      <c r="G9" s="26">
        <f>SUM(G4:G8)</f>
        <v>15280797000</v>
      </c>
    </row>
    <row r="10" spans="1:8" s="2" customFormat="1" x14ac:dyDescent="0.3">
      <c r="A10" s="8" t="s">
        <v>13</v>
      </c>
      <c r="B10" s="18">
        <f>B7</f>
        <v>154900</v>
      </c>
      <c r="C10" s="15">
        <f>SUM(C4:C7)</f>
        <v>159640000</v>
      </c>
      <c r="D10" s="16">
        <f>SUM(E4:E7)/C10</f>
        <v>0.51348133299924836</v>
      </c>
      <c r="E10" s="17">
        <f>SUM(E4:E7)</f>
        <v>81972160</v>
      </c>
      <c r="F10" s="18">
        <f>SUM(G4:G7)/E10</f>
        <v>131.73536478726436</v>
      </c>
      <c r="G10" s="19"/>
      <c r="H10" s="27"/>
    </row>
    <row r="11" spans="1:8" s="2" customFormat="1" x14ac:dyDescent="0.3">
      <c r="A11" s="8" t="s">
        <v>15</v>
      </c>
      <c r="B11" s="8"/>
      <c r="C11" s="15">
        <f>SUM(C5:C7)</f>
        <v>109450000</v>
      </c>
      <c r="D11" s="16">
        <f>SUM(E5:E7)/C11</f>
        <v>0.60037094563727733</v>
      </c>
      <c r="E11" s="17">
        <f>SUM(E5:E7)</f>
        <v>65710600</v>
      </c>
      <c r="F11" s="18">
        <f>SUM(G5:G7)/E11</f>
        <v>144.53843976466507</v>
      </c>
      <c r="G11" s="19"/>
      <c r="H11" s="27"/>
    </row>
    <row r="12" spans="1:8" s="2" customFormat="1" x14ac:dyDescent="0.3">
      <c r="A12" s="43"/>
      <c r="B12" s="20"/>
      <c r="C12" s="21"/>
      <c r="D12" s="22"/>
      <c r="E12" s="23"/>
      <c r="F12" s="24"/>
      <c r="G12" s="27"/>
    </row>
    <row r="13" spans="1:8" s="6" customFormat="1" x14ac:dyDescent="0.3">
      <c r="A13" s="44" t="s">
        <v>17</v>
      </c>
      <c r="B13" s="7"/>
      <c r="C13" s="7"/>
      <c r="D13" s="7"/>
      <c r="E13" s="7"/>
    </row>
    <row r="14" spans="1:8" ht="30" customHeight="1" x14ac:dyDescent="0.3">
      <c r="A14" s="30" t="s">
        <v>18</v>
      </c>
      <c r="B14" s="30"/>
      <c r="C14" s="30"/>
      <c r="D14" s="30"/>
      <c r="E14" s="30"/>
      <c r="F14" s="30"/>
    </row>
    <row r="15" spans="1:8" ht="30" customHeight="1" x14ac:dyDescent="0.3">
      <c r="A15" s="28"/>
      <c r="B15" s="28"/>
      <c r="C15" s="28"/>
      <c r="D15" s="28"/>
      <c r="E15" s="28"/>
      <c r="F15" s="28"/>
    </row>
    <row r="16" spans="1:8" x14ac:dyDescent="0.3">
      <c r="A16" s="29" t="s">
        <v>16</v>
      </c>
      <c r="B16" s="29"/>
      <c r="C16" s="29"/>
      <c r="D16" s="29"/>
      <c r="E16" s="29"/>
      <c r="F16" s="35"/>
    </row>
    <row r="17" spans="1:7" x14ac:dyDescent="0.3">
      <c r="A17" s="36" t="s">
        <v>32</v>
      </c>
      <c r="B17" s="36"/>
      <c r="C17" s="36"/>
      <c r="D17" s="36"/>
      <c r="E17" s="36"/>
      <c r="F17" s="35"/>
    </row>
    <row r="18" spans="1:7" ht="33" x14ac:dyDescent="0.3">
      <c r="A18" s="37" t="s">
        <v>22</v>
      </c>
      <c r="B18" s="9" t="s">
        <v>12</v>
      </c>
      <c r="C18" s="9" t="s">
        <v>6</v>
      </c>
      <c r="D18" s="9" t="s">
        <v>8</v>
      </c>
      <c r="E18" s="9" t="s">
        <v>9</v>
      </c>
      <c r="F18" s="38"/>
      <c r="G18" s="3" t="s">
        <v>14</v>
      </c>
    </row>
    <row r="19" spans="1:7" x14ac:dyDescent="0.3">
      <c r="A19" s="31" t="s">
        <v>19</v>
      </c>
      <c r="B19" s="32">
        <v>11720000</v>
      </c>
      <c r="C19" s="33">
        <v>5.7999999999999996E-2</v>
      </c>
      <c r="D19" s="32">
        <f>B19*C19</f>
        <v>679760</v>
      </c>
      <c r="E19" s="34">
        <v>30</v>
      </c>
      <c r="G19" s="25">
        <f>D19*E19</f>
        <v>20392800</v>
      </c>
    </row>
    <row r="20" spans="1:7" x14ac:dyDescent="0.3">
      <c r="A20" s="14" t="s">
        <v>20</v>
      </c>
      <c r="B20" s="10">
        <v>19720000</v>
      </c>
      <c r="C20" s="11">
        <v>0.371</v>
      </c>
      <c r="D20" s="10">
        <f t="shared" ref="D20:D30" si="2">B20*C20</f>
        <v>7316120</v>
      </c>
      <c r="E20" s="12">
        <v>60</v>
      </c>
      <c r="G20" s="25">
        <f t="shared" ref="G20:G29" si="3">D20*E20</f>
        <v>438967200</v>
      </c>
    </row>
    <row r="21" spans="1:7" x14ac:dyDescent="0.3">
      <c r="A21" s="14" t="s">
        <v>21</v>
      </c>
      <c r="B21" s="10">
        <v>23050000</v>
      </c>
      <c r="C21" s="11">
        <v>0.44500000000000001</v>
      </c>
      <c r="D21" s="10">
        <f t="shared" si="2"/>
        <v>10257250</v>
      </c>
      <c r="E21" s="12">
        <v>120</v>
      </c>
      <c r="G21" s="25">
        <f t="shared" si="3"/>
        <v>1230870000</v>
      </c>
    </row>
    <row r="22" spans="1:7" x14ac:dyDescent="0.3">
      <c r="A22" s="14" t="s">
        <v>23</v>
      </c>
      <c r="B22" s="10">
        <v>17940000</v>
      </c>
      <c r="C22" s="11">
        <v>0.52600000000000002</v>
      </c>
      <c r="D22" s="10">
        <f t="shared" si="2"/>
        <v>9436440</v>
      </c>
      <c r="E22" s="12">
        <v>140</v>
      </c>
      <c r="G22" s="25">
        <f t="shared" si="3"/>
        <v>1321101600</v>
      </c>
    </row>
    <row r="23" spans="1:7" x14ac:dyDescent="0.3">
      <c r="A23" s="14" t="s">
        <v>24</v>
      </c>
      <c r="B23" s="10">
        <v>13980000</v>
      </c>
      <c r="C23" s="11">
        <v>0.60199999999999998</v>
      </c>
      <c r="D23" s="10">
        <f t="shared" si="2"/>
        <v>8415960</v>
      </c>
      <c r="E23" s="12">
        <v>140</v>
      </c>
      <c r="G23" s="25">
        <f t="shared" si="3"/>
        <v>1178234400</v>
      </c>
    </row>
    <row r="24" spans="1:7" x14ac:dyDescent="0.3">
      <c r="A24" s="14" t="s">
        <v>25</v>
      </c>
      <c r="B24" s="10">
        <v>28590000</v>
      </c>
      <c r="C24" s="11">
        <v>0.66099999999999992</v>
      </c>
      <c r="D24" s="10">
        <f t="shared" si="2"/>
        <v>18897989.999999996</v>
      </c>
      <c r="E24" s="12">
        <v>140</v>
      </c>
      <c r="G24" s="25">
        <f t="shared" si="3"/>
        <v>2645718599.9999995</v>
      </c>
    </row>
    <row r="25" spans="1:7" x14ac:dyDescent="0.3">
      <c r="A25" s="14" t="s">
        <v>26</v>
      </c>
      <c r="B25" s="10">
        <v>18870000</v>
      </c>
      <c r="C25" s="11">
        <v>0.63100000000000001</v>
      </c>
      <c r="D25" s="10">
        <f t="shared" si="2"/>
        <v>11906970</v>
      </c>
      <c r="E25" s="12">
        <v>140</v>
      </c>
      <c r="G25" s="25">
        <f t="shared" si="3"/>
        <v>1666975800</v>
      </c>
    </row>
    <row r="26" spans="1:7" x14ac:dyDescent="0.3">
      <c r="A26" s="14" t="s">
        <v>27</v>
      </c>
      <c r="B26" s="10">
        <v>35420000</v>
      </c>
      <c r="C26" s="11">
        <v>0.57600000000000007</v>
      </c>
      <c r="D26" s="10">
        <f t="shared" si="2"/>
        <v>20401920.000000004</v>
      </c>
      <c r="E26" s="12">
        <v>200</v>
      </c>
      <c r="G26" s="25">
        <f t="shared" si="3"/>
        <v>4080384000.000001</v>
      </c>
    </row>
    <row r="27" spans="1:7" x14ac:dyDescent="0.3">
      <c r="A27" s="14" t="s">
        <v>28</v>
      </c>
      <c r="B27" s="10">
        <v>13520000</v>
      </c>
      <c r="C27" s="11">
        <v>0.434</v>
      </c>
      <c r="D27" s="10">
        <f t="shared" si="2"/>
        <v>5867680</v>
      </c>
      <c r="E27" s="12">
        <v>440</v>
      </c>
      <c r="G27" s="25">
        <f t="shared" si="3"/>
        <v>2581779200</v>
      </c>
    </row>
    <row r="28" spans="1:7" x14ac:dyDescent="0.3">
      <c r="A28" s="14" t="s">
        <v>29</v>
      </c>
      <c r="B28" s="10">
        <v>1580000</v>
      </c>
      <c r="C28" s="11">
        <v>0.26700000000000002</v>
      </c>
      <c r="D28" s="10">
        <f t="shared" si="2"/>
        <v>421860</v>
      </c>
      <c r="E28" s="12">
        <v>810</v>
      </c>
      <c r="G28" s="25">
        <f t="shared" si="3"/>
        <v>341706600</v>
      </c>
    </row>
    <row r="29" spans="1:7" x14ac:dyDescent="0.3">
      <c r="A29" s="14" t="s">
        <v>30</v>
      </c>
      <c r="B29" s="10">
        <v>1070000</v>
      </c>
      <c r="C29" s="11">
        <v>0.152</v>
      </c>
      <c r="D29" s="10">
        <f t="shared" si="2"/>
        <v>162640</v>
      </c>
      <c r="E29" s="12">
        <v>1010</v>
      </c>
      <c r="G29" s="25">
        <f t="shared" si="3"/>
        <v>164266400</v>
      </c>
    </row>
    <row r="30" spans="1:7" x14ac:dyDescent="0.3">
      <c r="A30" s="8" t="s">
        <v>5</v>
      </c>
      <c r="B30" s="15">
        <v>186640000</v>
      </c>
      <c r="C30" s="42">
        <v>0.503</v>
      </c>
      <c r="D30" s="15">
        <f t="shared" si="2"/>
        <v>93879920</v>
      </c>
      <c r="E30" s="18">
        <v>170</v>
      </c>
      <c r="G30" s="25">
        <f>SUM(G19:G29)</f>
        <v>15670396600</v>
      </c>
    </row>
    <row r="31" spans="1:7" x14ac:dyDescent="0.3">
      <c r="A31" s="8" t="s">
        <v>33</v>
      </c>
      <c r="B31" s="15">
        <f>SUM(B19:B25)</f>
        <v>133870000</v>
      </c>
      <c r="C31" s="40">
        <f>D31/B31</f>
        <v>0.49981691192948385</v>
      </c>
      <c r="D31" s="15">
        <f>SUM(D19:D25)</f>
        <v>66910490</v>
      </c>
      <c r="E31" s="18">
        <f>SUM(G19:G25)/D31</f>
        <v>127.06916957266343</v>
      </c>
      <c r="G31" s="39"/>
    </row>
    <row r="32" spans="1:7" x14ac:dyDescent="0.3">
      <c r="A32" s="8" t="s">
        <v>34</v>
      </c>
      <c r="B32" s="15">
        <f>SUM(B19:B26)</f>
        <v>169290000</v>
      </c>
      <c r="C32" s="40">
        <f>D32/B32</f>
        <v>0.51575645342312004</v>
      </c>
      <c r="D32" s="15">
        <f t="shared" ref="D32" si="4">SUM(D19:D26)</f>
        <v>87312410</v>
      </c>
      <c r="E32" s="18">
        <f>SUM(G19:G26)/D32</f>
        <v>144.11060695724697</v>
      </c>
    </row>
    <row r="34" spans="1:1" x14ac:dyDescent="0.3">
      <c r="A34" s="44" t="s">
        <v>35</v>
      </c>
    </row>
    <row r="35" spans="1:1" x14ac:dyDescent="0.3">
      <c r="A35" s="41" t="s">
        <v>36</v>
      </c>
    </row>
  </sheetData>
  <mergeCells count="5">
    <mergeCell ref="A1:F1"/>
    <mergeCell ref="A14:F14"/>
    <mergeCell ref="A2:F2"/>
    <mergeCell ref="A16:E16"/>
    <mergeCell ref="A17:E17"/>
  </mergeCells>
  <hyperlinks>
    <hyperlink ref="A14" r:id="rId1" xr:uid="{0752BFC8-C3C8-4250-A07D-DF036F15DBBA}"/>
    <hyperlink ref="A35" r:id="rId2" xr:uid="{2B240D57-D013-40F7-B729-633B7F2A8696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ATF Computer</dc:creator>
  <cp:lastModifiedBy>Frank Clemente</cp:lastModifiedBy>
  <cp:lastPrinted>2017-11-21T00:45:14Z</cp:lastPrinted>
  <dcterms:created xsi:type="dcterms:W3CDTF">2017-11-13T17:11:42Z</dcterms:created>
  <dcterms:modified xsi:type="dcterms:W3CDTF">2017-11-21T01:45:22Z</dcterms:modified>
</cp:coreProperties>
</file>