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rank\Downloads\"/>
    </mc:Choice>
  </mc:AlternateContent>
  <xr:revisionPtr revIDLastSave="0" documentId="13_ncr:1_{DF22BC12-67F6-4117-B902-6272C6CB82C8}" xr6:coauthVersionLast="41" xr6:coauthVersionMax="41" xr10:uidLastSave="{00000000-0000-0000-0000-000000000000}"/>
  <bookViews>
    <workbookView xWindow="-120" yWindow="-120" windowWidth="20730" windowHeight="11160" xr2:uid="{B65D65FB-52EF-2545-A13C-7C908665510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20" i="1" l="1"/>
  <c r="L20" i="1"/>
  <c r="J27" i="1" l="1"/>
  <c r="H27" i="1"/>
  <c r="J20" i="1"/>
  <c r="J29" i="1" s="1"/>
  <c r="J31" i="1" s="1"/>
  <c r="H20" i="1"/>
  <c r="H29" i="1" s="1"/>
  <c r="H31" i="1" s="1"/>
  <c r="F20" i="1"/>
  <c r="D20" i="1"/>
  <c r="B20" i="1"/>
  <c r="N26" i="1" l="1"/>
  <c r="N25" i="1"/>
  <c r="N19" i="1"/>
  <c r="N24" i="1"/>
  <c r="N23" i="1"/>
  <c r="N17" i="1"/>
  <c r="N15" i="1"/>
  <c r="N18" i="1"/>
  <c r="N13" i="1"/>
  <c r="N16" i="1"/>
  <c r="N11" i="1"/>
  <c r="N12" i="1"/>
  <c r="N7" i="1"/>
  <c r="N8" i="1"/>
  <c r="N9" i="1"/>
  <c r="N6" i="1"/>
  <c r="N5" i="1"/>
  <c r="N22" i="1"/>
  <c r="N14" i="1"/>
  <c r="N10" i="1"/>
  <c r="P6" i="1" l="1"/>
  <c r="O6" i="1"/>
  <c r="P18" i="1"/>
  <c r="O18" i="1"/>
  <c r="P14" i="1"/>
  <c r="O14" i="1"/>
  <c r="O11" i="1"/>
  <c r="P11" i="1"/>
  <c r="P19" i="1"/>
  <c r="O19" i="1"/>
  <c r="P10" i="1"/>
  <c r="O10" i="1"/>
  <c r="P12" i="1"/>
  <c r="O12" i="1"/>
  <c r="O9" i="1"/>
  <c r="P9" i="1"/>
  <c r="O15" i="1"/>
  <c r="P15" i="1"/>
  <c r="P8" i="1"/>
  <c r="O8" i="1"/>
  <c r="P16" i="1"/>
  <c r="O16" i="1"/>
  <c r="O17" i="1"/>
  <c r="P17" i="1"/>
  <c r="N20" i="1"/>
  <c r="O5" i="1"/>
  <c r="P5" i="1"/>
  <c r="O7" i="1"/>
  <c r="P7" i="1"/>
  <c r="O13" i="1"/>
  <c r="P13" i="1"/>
  <c r="P20" i="1" l="1"/>
  <c r="O20" i="1"/>
</calcChain>
</file>

<file path=xl/sharedStrings.xml><?xml version="1.0" encoding="utf-8"?>
<sst xmlns="http://schemas.openxmlformats.org/spreadsheetml/2006/main" count="76" uniqueCount="41">
  <si>
    <t>Invega</t>
  </si>
  <si>
    <t>Invega Sustenna</t>
  </si>
  <si>
    <t xml:space="preserve"> </t>
  </si>
  <si>
    <t>Invega Trinza</t>
  </si>
  <si>
    <t>Prezista</t>
  </si>
  <si>
    <t>Lyrica</t>
  </si>
  <si>
    <t>Humalog</t>
  </si>
  <si>
    <t>Humira</t>
  </si>
  <si>
    <t>Brand Name</t>
  </si>
  <si>
    <t>Total Spending</t>
  </si>
  <si>
    <t>Average Spending Per Dosage Unit (Weighted)</t>
  </si>
  <si>
    <t>Change in Average Spending Per Dosage Unit (2015-2016)</t>
  </si>
  <si>
    <t>Annual Growth Rate in Average Spending Per Dosage Unit (2012-2016)</t>
  </si>
  <si>
    <t>Total         % Price Increase 2012-16</t>
  </si>
  <si>
    <t>Enbrel</t>
  </si>
  <si>
    <t>Atripla</t>
  </si>
  <si>
    <t>Revlimid</t>
  </si>
  <si>
    <t>Truvada</t>
  </si>
  <si>
    <t>Neulasta</t>
  </si>
  <si>
    <t>Isentress</t>
  </si>
  <si>
    <t>Complera</t>
  </si>
  <si>
    <t>Remicade</t>
  </si>
  <si>
    <t>Viekira Pak</t>
  </si>
  <si>
    <t>2015-16</t>
  </si>
  <si>
    <t>Tecfidera</t>
  </si>
  <si>
    <t>Stribild</t>
  </si>
  <si>
    <t>Harvoni</t>
  </si>
  <si>
    <t>Sovaldi</t>
  </si>
  <si>
    <t>2014-16</t>
  </si>
  <si>
    <t>2013-16</t>
  </si>
  <si>
    <t>Number of Times General Inflation Rate of 5.15%</t>
  </si>
  <si>
    <t>Number of Times Prescription Drug Inflation Rate of 15.86%</t>
  </si>
  <si>
    <t>GRAND TOTALS</t>
  </si>
  <si>
    <t>ALL SPENDING</t>
  </si>
  <si>
    <t>TOTALS</t>
  </si>
  <si>
    <t>SHARE</t>
  </si>
  <si>
    <t>NA</t>
  </si>
  <si>
    <t>Source:</t>
  </si>
  <si>
    <t>https://www.cms.gov/Research-Statistics-Data-and-Systems/Statistics-Trends-and-Reports/Information-on-Prescription-Drugs/Medicaid.html</t>
  </si>
  <si>
    <t>CMS: "Medicaid Drug Spending Dashboard"</t>
  </si>
  <si>
    <t>Medicaid Drug Price Hikes, 2012-2106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</si>
</sst>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.00"/>
    <numFmt numFmtId="165" formatCode="0.0%"/>
    <numFmt numFmtId="166" formatCode="&quot;$&quot;#,##0"/>
  </numFmts>
  <fonts count="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8">
    <xf numFmtId="0" fontId="0" fillId="0" borderId="0" xfId="0"/>
    <xf numFmtId="0" fontId="0" fillId="0" borderId="1" xfId="0" applyBorder="1"/>
    <xf numFmtId="164" fontId="0" fillId="0" borderId="1" xfId="0" applyNumberFormat="1" applyBorder="1"/>
    <xf numFmtId="164" fontId="0" fillId="0" borderId="0" xfId="0" applyNumberFormat="1"/>
    <xf numFmtId="165" fontId="0" fillId="0" borderId="1" xfId="1" applyNumberFormat="1" applyFont="1" applyBorder="1"/>
    <xf numFmtId="165" fontId="0" fillId="0" borderId="2" xfId="1" applyNumberFormat="1" applyFont="1" applyBorder="1"/>
    <xf numFmtId="165" fontId="0" fillId="0" borderId="0" xfId="1" applyNumberFormat="1" applyFont="1"/>
    <xf numFmtId="0" fontId="3" fillId="0" borderId="3" xfId="0" applyFont="1" applyBorder="1" applyAlignment="1">
      <alignment wrapText="1"/>
    </xf>
    <xf numFmtId="166" fontId="3" fillId="0" borderId="4" xfId="0" applyNumberFormat="1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165" fontId="3" fillId="0" borderId="0" xfId="1" applyNumberFormat="1" applyFont="1" applyAlignment="1">
      <alignment horizontal="center" wrapText="1"/>
    </xf>
    <xf numFmtId="0" fontId="3" fillId="0" borderId="0" xfId="0" applyFont="1" applyAlignment="1">
      <alignment wrapText="1"/>
    </xf>
    <xf numFmtId="0" fontId="2" fillId="0" borderId="0" xfId="0" applyFont="1"/>
    <xf numFmtId="0" fontId="4" fillId="0" borderId="0" xfId="0" applyFont="1"/>
    <xf numFmtId="0" fontId="4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1" fontId="0" fillId="0" borderId="0" xfId="1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0" fontId="2" fillId="0" borderId="1" xfId="0" applyFont="1" applyBorder="1"/>
    <xf numFmtId="164" fontId="2" fillId="0" borderId="0" xfId="0" applyNumberFormat="1" applyFont="1"/>
    <xf numFmtId="10" fontId="0" fillId="0" borderId="0" xfId="1" applyNumberFormat="1" applyFont="1"/>
    <xf numFmtId="165" fontId="2" fillId="0" borderId="0" xfId="0" applyNumberFormat="1" applyFon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142875</xdr:rowOff>
    </xdr:from>
    <xdr:to>
      <xdr:col>1</xdr:col>
      <xdr:colOff>412750</xdr:colOff>
      <xdr:row>0</xdr:row>
      <xdr:rowOff>433070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B3B23D4-6D6F-49BB-A0EB-2EEB66B975E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142875"/>
          <a:ext cx="1479550" cy="29019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99B836-506B-7845-A5CD-6657A818F4B5}">
  <dimension ref="A1:Q35"/>
  <sheetViews>
    <sheetView tabSelected="1" workbookViewId="0">
      <selection activeCell="B4" sqref="B4"/>
    </sheetView>
  </sheetViews>
  <sheetFormatPr defaultColWidth="11" defaultRowHeight="15.75" x14ac:dyDescent="0.25"/>
  <cols>
    <col min="1" max="1" width="15.5" customWidth="1"/>
    <col min="2" max="2" width="17.625" customWidth="1"/>
    <col min="4" max="4" width="18" customWidth="1"/>
    <col min="6" max="6" width="16.375" customWidth="1"/>
    <col min="8" max="8" width="17" customWidth="1"/>
    <col min="10" max="10" width="17" customWidth="1"/>
    <col min="14" max="14" width="7.625" customWidth="1"/>
    <col min="15" max="15" width="10.875" style="14"/>
  </cols>
  <sheetData>
    <row r="1" spans="1:16" ht="42.75" customHeight="1" x14ac:dyDescent="0.25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</row>
    <row r="2" spans="1:16" ht="19.5" customHeight="1" x14ac:dyDescent="0.3">
      <c r="A2" s="27" t="s">
        <v>40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</row>
    <row r="3" spans="1:16" s="14" customFormat="1" ht="18.95" customHeight="1" thickBot="1" x14ac:dyDescent="0.35">
      <c r="B3" s="15">
        <v>2012</v>
      </c>
      <c r="D3" s="16">
        <v>2013</v>
      </c>
      <c r="F3" s="16">
        <v>2014</v>
      </c>
      <c r="H3" s="16">
        <v>2015</v>
      </c>
      <c r="J3" s="16">
        <v>2016</v>
      </c>
      <c r="O3" s="17"/>
      <c r="P3" s="17"/>
    </row>
    <row r="4" spans="1:16" s="13" customFormat="1" ht="117" customHeight="1" thickBot="1" x14ac:dyDescent="0.3">
      <c r="A4" s="7" t="s">
        <v>8</v>
      </c>
      <c r="B4" s="8" t="s">
        <v>9</v>
      </c>
      <c r="C4" s="9" t="s">
        <v>10</v>
      </c>
      <c r="D4" s="8" t="s">
        <v>9</v>
      </c>
      <c r="E4" s="9" t="s">
        <v>10</v>
      </c>
      <c r="F4" s="8" t="s">
        <v>9</v>
      </c>
      <c r="G4" s="9" t="s">
        <v>10</v>
      </c>
      <c r="H4" s="8" t="s">
        <v>9</v>
      </c>
      <c r="I4" s="9" t="s">
        <v>10</v>
      </c>
      <c r="J4" s="8" t="s">
        <v>9</v>
      </c>
      <c r="K4" s="9" t="s">
        <v>10</v>
      </c>
      <c r="L4" s="11" t="s">
        <v>11</v>
      </c>
      <c r="M4" s="10" t="s">
        <v>12</v>
      </c>
      <c r="N4" s="12" t="s">
        <v>13</v>
      </c>
      <c r="O4" s="18" t="s">
        <v>30</v>
      </c>
      <c r="P4" s="18" t="s">
        <v>31</v>
      </c>
    </row>
    <row r="5" spans="1:16" x14ac:dyDescent="0.25">
      <c r="A5" s="1" t="s">
        <v>4</v>
      </c>
      <c r="B5" s="2">
        <v>206827555.41</v>
      </c>
      <c r="C5" s="3">
        <v>17.564232721</v>
      </c>
      <c r="D5" s="2">
        <v>243728795.68000001</v>
      </c>
      <c r="E5" s="3">
        <v>29.668725532</v>
      </c>
      <c r="F5" s="2">
        <v>319292671.69999999</v>
      </c>
      <c r="G5" s="3">
        <v>34.780946931999999</v>
      </c>
      <c r="H5" s="2">
        <v>334368778.68000001</v>
      </c>
      <c r="I5" s="3">
        <v>37.760471680999999</v>
      </c>
      <c r="J5" s="2">
        <v>288931253.23000002</v>
      </c>
      <c r="K5" s="3">
        <v>40.673572247000003</v>
      </c>
      <c r="L5" s="4">
        <v>7.7146826700000004E-2</v>
      </c>
      <c r="M5" s="5">
        <v>0.23358999999999999</v>
      </c>
      <c r="N5" s="6">
        <f t="shared" ref="N5:N19" si="0">(K5-C5)/C5</f>
        <v>1.3157044713015109</v>
      </c>
      <c r="O5" s="19">
        <f t="shared" ref="O5:O20" si="1">(N5/5.15)*100</f>
        <v>25.547659636922543</v>
      </c>
      <c r="P5" s="20">
        <f t="shared" ref="P5:P20" si="2">(N5/15.86)*100</f>
        <v>8.2957406765542938</v>
      </c>
    </row>
    <row r="6" spans="1:16" x14ac:dyDescent="0.25">
      <c r="A6" s="1" t="s">
        <v>5</v>
      </c>
      <c r="B6" s="2">
        <v>215339527.97999999</v>
      </c>
      <c r="C6" s="3">
        <v>3.0802259236</v>
      </c>
      <c r="D6" s="2">
        <v>247204863.84999999</v>
      </c>
      <c r="E6" s="3">
        <v>3.5770735188999998</v>
      </c>
      <c r="F6" s="2">
        <v>340771924.52999997</v>
      </c>
      <c r="G6" s="3">
        <v>4.3724885753000002</v>
      </c>
      <c r="H6" s="2">
        <v>503315923.04000002</v>
      </c>
      <c r="I6" s="3">
        <v>5.3621186315999996</v>
      </c>
      <c r="J6" s="2">
        <v>640636363.19000006</v>
      </c>
      <c r="K6" s="3">
        <v>5.9590988313000004</v>
      </c>
      <c r="L6" s="4">
        <v>0.1113328967</v>
      </c>
      <c r="M6" s="5">
        <v>0.17937</v>
      </c>
      <c r="N6" s="6">
        <f t="shared" si="0"/>
        <v>0.93463043916445288</v>
      </c>
      <c r="O6" s="19">
        <f t="shared" si="1"/>
        <v>18.148163867270927</v>
      </c>
      <c r="P6" s="20">
        <f t="shared" si="2"/>
        <v>5.8930040300406867</v>
      </c>
    </row>
    <row r="7" spans="1:16" x14ac:dyDescent="0.25">
      <c r="A7" s="1" t="s">
        <v>14</v>
      </c>
      <c r="B7" s="2">
        <v>221971680.49000001</v>
      </c>
      <c r="C7" s="3">
        <v>487.28928101999998</v>
      </c>
      <c r="D7" s="2">
        <v>255804307.86000001</v>
      </c>
      <c r="E7" s="3">
        <v>553.92096042000003</v>
      </c>
      <c r="F7" s="2">
        <v>321504989.75</v>
      </c>
      <c r="G7" s="3">
        <v>642.72532894999995</v>
      </c>
      <c r="H7" s="2">
        <v>441604276.25999999</v>
      </c>
      <c r="I7" s="3">
        <v>761.62142888000005</v>
      </c>
      <c r="J7" s="2">
        <v>588483560.95000005</v>
      </c>
      <c r="K7" s="3">
        <v>932.79681854</v>
      </c>
      <c r="L7" s="4">
        <v>0.22475127819999999</v>
      </c>
      <c r="M7" s="5">
        <v>0.17624999999999999</v>
      </c>
      <c r="N7" s="6">
        <f t="shared" si="0"/>
        <v>0.91425679749708044</v>
      </c>
      <c r="O7" s="19">
        <f t="shared" si="1"/>
        <v>17.75255917470059</v>
      </c>
      <c r="P7" s="20">
        <f t="shared" si="2"/>
        <v>5.7645447509273673</v>
      </c>
    </row>
    <row r="8" spans="1:16" x14ac:dyDescent="0.25">
      <c r="A8" s="1" t="s">
        <v>7</v>
      </c>
      <c r="B8" s="2">
        <v>69296494.969999999</v>
      </c>
      <c r="C8" s="3">
        <v>996.86241525000003</v>
      </c>
      <c r="D8" s="2">
        <v>80237251.269999996</v>
      </c>
      <c r="E8" s="3">
        <v>1114.6126594</v>
      </c>
      <c r="F8" s="2">
        <v>101924077.31999999</v>
      </c>
      <c r="G8" s="3">
        <v>1296.7650985</v>
      </c>
      <c r="H8" s="2">
        <v>149427879.71000001</v>
      </c>
      <c r="I8" s="3">
        <v>1602.6355305</v>
      </c>
      <c r="J8" s="2">
        <v>222863740.38</v>
      </c>
      <c r="K8" s="3">
        <v>1906.6668305999999</v>
      </c>
      <c r="L8" s="4">
        <v>0.18970707580000001</v>
      </c>
      <c r="M8" s="5">
        <v>0.17601</v>
      </c>
      <c r="N8" s="6">
        <f t="shared" si="0"/>
        <v>0.91266798851257003</v>
      </c>
      <c r="O8" s="19">
        <f t="shared" si="1"/>
        <v>17.721708514807183</v>
      </c>
      <c r="P8" s="20">
        <f t="shared" si="2"/>
        <v>5.7545270398018289</v>
      </c>
    </row>
    <row r="9" spans="1:16" x14ac:dyDescent="0.25">
      <c r="A9" s="1" t="s">
        <v>6</v>
      </c>
      <c r="B9" s="2">
        <v>144993564.03999999</v>
      </c>
      <c r="C9" s="3">
        <v>13.231766046000001</v>
      </c>
      <c r="D9" s="2">
        <v>163194501.46000001</v>
      </c>
      <c r="E9" s="3">
        <v>14.897647436</v>
      </c>
      <c r="F9" s="2">
        <v>237170749.34</v>
      </c>
      <c r="G9" s="3">
        <v>18.150564170999999</v>
      </c>
      <c r="H9" s="2">
        <v>355801181.42000002</v>
      </c>
      <c r="I9" s="3">
        <v>21.682143238999998</v>
      </c>
      <c r="J9" s="2">
        <v>452013204.01999998</v>
      </c>
      <c r="K9" s="3">
        <v>24.493479345000001</v>
      </c>
      <c r="L9" s="4">
        <v>0.1296613566</v>
      </c>
      <c r="M9" s="5">
        <v>0.16642999999999999</v>
      </c>
      <c r="N9" s="6">
        <f t="shared" si="0"/>
        <v>0.8511118818038993</v>
      </c>
      <c r="O9" s="19">
        <f t="shared" si="1"/>
        <v>16.526444306871831</v>
      </c>
      <c r="P9" s="20">
        <f t="shared" si="2"/>
        <v>5.3664053077168932</v>
      </c>
    </row>
    <row r="10" spans="1:16" x14ac:dyDescent="0.25">
      <c r="A10" s="1" t="s">
        <v>0</v>
      </c>
      <c r="B10" s="2">
        <v>156547124.65000001</v>
      </c>
      <c r="C10" s="3">
        <v>19.889336268000001</v>
      </c>
      <c r="D10" s="2">
        <v>165115224.36000001</v>
      </c>
      <c r="E10" s="3">
        <v>22.980526207</v>
      </c>
      <c r="F10" s="2">
        <v>195685868.58000001</v>
      </c>
      <c r="G10" s="3">
        <v>27.380390850000001</v>
      </c>
      <c r="H10" s="2">
        <v>206895708.15000001</v>
      </c>
      <c r="I10" s="3">
        <v>31.518208068</v>
      </c>
      <c r="J10" s="2">
        <v>74389612.890000001</v>
      </c>
      <c r="K10" s="3">
        <v>34.409520692000001</v>
      </c>
      <c r="L10" s="4">
        <v>9.1734676599999995E-2</v>
      </c>
      <c r="M10" s="5">
        <v>0.14687</v>
      </c>
      <c r="N10" s="6">
        <f t="shared" si="0"/>
        <v>0.73004871697813056</v>
      </c>
      <c r="O10" s="19">
        <f t="shared" si="1"/>
        <v>14.175703242293796</v>
      </c>
      <c r="P10" s="20">
        <f t="shared" si="2"/>
        <v>4.6030814437460945</v>
      </c>
    </row>
    <row r="11" spans="1:16" x14ac:dyDescent="0.25">
      <c r="A11" s="1" t="s">
        <v>16</v>
      </c>
      <c r="B11" s="2">
        <v>78559121.670000002</v>
      </c>
      <c r="C11" s="3">
        <v>387.87891476999999</v>
      </c>
      <c r="D11" s="2">
        <v>94064558.329999998</v>
      </c>
      <c r="E11" s="3">
        <v>412.66253089000003</v>
      </c>
      <c r="F11" s="2">
        <v>112861892.37</v>
      </c>
      <c r="G11" s="3">
        <v>440.93471301</v>
      </c>
      <c r="H11" s="2">
        <v>144590871.69</v>
      </c>
      <c r="I11" s="3">
        <v>474.64966759999999</v>
      </c>
      <c r="J11" s="2">
        <v>182696327.31</v>
      </c>
      <c r="K11" s="3">
        <v>527.53215377000004</v>
      </c>
      <c r="L11" s="4">
        <v>0.1114137221</v>
      </c>
      <c r="M11" s="5">
        <v>7.9909999999999995E-2</v>
      </c>
      <c r="N11" s="6">
        <f t="shared" si="0"/>
        <v>0.36004338901177452</v>
      </c>
      <c r="O11" s="19">
        <f t="shared" si="1"/>
        <v>6.9911337672189227</v>
      </c>
      <c r="P11" s="20">
        <f t="shared" si="2"/>
        <v>2.270134861360495</v>
      </c>
    </row>
    <row r="12" spans="1:16" x14ac:dyDescent="0.25">
      <c r="A12" s="1" t="s">
        <v>15</v>
      </c>
      <c r="B12" s="2">
        <v>501231119.44999999</v>
      </c>
      <c r="C12" s="3">
        <v>59.636138572</v>
      </c>
      <c r="D12" s="2">
        <v>494445974.14999998</v>
      </c>
      <c r="E12" s="3">
        <v>63.690313793000001</v>
      </c>
      <c r="F12" s="2">
        <v>579363530.47000003</v>
      </c>
      <c r="G12" s="3">
        <v>68.561173225000005</v>
      </c>
      <c r="H12" s="2">
        <v>604846914.14999998</v>
      </c>
      <c r="I12" s="3">
        <v>74.257277837000004</v>
      </c>
      <c r="J12" s="2">
        <v>513868087.54000002</v>
      </c>
      <c r="K12" s="3">
        <v>79.978883818</v>
      </c>
      <c r="L12" s="4">
        <v>7.7051114000000004E-2</v>
      </c>
      <c r="M12" s="5">
        <v>7.6130000000000003E-2</v>
      </c>
      <c r="N12" s="6">
        <f t="shared" si="0"/>
        <v>0.34111439360614809</v>
      </c>
      <c r="O12" s="19">
        <f t="shared" si="1"/>
        <v>6.6235804583718068</v>
      </c>
      <c r="P12" s="20">
        <f t="shared" si="2"/>
        <v>2.1507843228634811</v>
      </c>
    </row>
    <row r="13" spans="1:16" x14ac:dyDescent="0.25">
      <c r="A13" s="1" t="s">
        <v>18</v>
      </c>
      <c r="B13" s="2">
        <v>223802718.09</v>
      </c>
      <c r="C13" s="3">
        <v>4999.1521444999998</v>
      </c>
      <c r="D13" s="2">
        <v>225037002.66999999</v>
      </c>
      <c r="E13" s="3">
        <v>5052.2374424999998</v>
      </c>
      <c r="F13" s="2">
        <v>250666150.28999999</v>
      </c>
      <c r="G13" s="3">
        <v>5064.0484651999996</v>
      </c>
      <c r="H13" s="2">
        <v>295939490.31999999</v>
      </c>
      <c r="I13" s="3">
        <v>6142.6810683000003</v>
      </c>
      <c r="J13" s="2">
        <v>327614891.70999998</v>
      </c>
      <c r="K13" s="3">
        <v>6589.5963419</v>
      </c>
      <c r="L13" s="4">
        <v>7.2755734599999997E-2</v>
      </c>
      <c r="M13" s="5">
        <v>7.1499999999999994E-2</v>
      </c>
      <c r="N13" s="6">
        <f t="shared" si="0"/>
        <v>0.31814278730239998</v>
      </c>
      <c r="O13" s="19">
        <f t="shared" si="1"/>
        <v>6.1775298505320384</v>
      </c>
      <c r="P13" s="20">
        <f t="shared" si="2"/>
        <v>2.0059444344413619</v>
      </c>
    </row>
    <row r="14" spans="1:16" x14ac:dyDescent="0.25">
      <c r="A14" s="1" t="s">
        <v>1</v>
      </c>
      <c r="B14" s="2">
        <v>212081545.83000001</v>
      </c>
      <c r="C14" s="3">
        <v>1122.0432091</v>
      </c>
      <c r="D14" s="2">
        <v>274881114.04000002</v>
      </c>
      <c r="E14" s="3">
        <v>1163.1718244000001</v>
      </c>
      <c r="F14" s="2">
        <v>376559263.48000002</v>
      </c>
      <c r="G14" s="3">
        <v>1236.2386377</v>
      </c>
      <c r="H14" s="2">
        <v>503479210.87</v>
      </c>
      <c r="I14" s="3">
        <v>1322.0554973000001</v>
      </c>
      <c r="J14" s="2">
        <v>599689337.85000002</v>
      </c>
      <c r="K14" s="3">
        <v>1418.2208350000001</v>
      </c>
      <c r="L14" s="4">
        <v>7.2739259299999998E-2</v>
      </c>
      <c r="M14" s="5">
        <v>6.0310000000000002E-2</v>
      </c>
      <c r="N14" s="6">
        <f t="shared" si="0"/>
        <v>0.2639627631965854</v>
      </c>
      <c r="O14" s="19">
        <f t="shared" si="1"/>
        <v>5.1254905475065122</v>
      </c>
      <c r="P14" s="20">
        <f t="shared" si="2"/>
        <v>1.6643301588687605</v>
      </c>
    </row>
    <row r="15" spans="1:16" x14ac:dyDescent="0.25">
      <c r="A15" s="1" t="s">
        <v>20</v>
      </c>
      <c r="B15" s="2">
        <v>74487189.159999996</v>
      </c>
      <c r="C15" s="3">
        <v>62.846399990000002</v>
      </c>
      <c r="D15" s="2">
        <v>143763697.33000001</v>
      </c>
      <c r="E15" s="3">
        <v>65.498575896000006</v>
      </c>
      <c r="F15" s="2">
        <v>236870080.66</v>
      </c>
      <c r="G15" s="3">
        <v>69.891505749999993</v>
      </c>
      <c r="H15" s="2">
        <v>314021191.44999999</v>
      </c>
      <c r="I15" s="3">
        <v>74.107307246999994</v>
      </c>
      <c r="J15" s="2">
        <v>309421632.29000002</v>
      </c>
      <c r="K15" s="3">
        <v>82.039733272999996</v>
      </c>
      <c r="L15" s="4">
        <v>0.1070397282</v>
      </c>
      <c r="M15" s="5">
        <v>6.8900000000000003E-2</v>
      </c>
      <c r="N15" s="6">
        <f t="shared" si="0"/>
        <v>0.30540067984886965</v>
      </c>
      <c r="O15" s="19">
        <f t="shared" si="1"/>
        <v>5.9301102883275654</v>
      </c>
      <c r="P15" s="20">
        <f t="shared" si="2"/>
        <v>1.925603277735622</v>
      </c>
    </row>
    <row r="16" spans="1:16" x14ac:dyDescent="0.25">
      <c r="A16" s="1" t="s">
        <v>17</v>
      </c>
      <c r="B16" s="2">
        <v>553732039.54999995</v>
      </c>
      <c r="C16" s="3">
        <v>39.675397431999997</v>
      </c>
      <c r="D16" s="2">
        <v>522333512.94999999</v>
      </c>
      <c r="E16" s="3">
        <v>41.692158964999997</v>
      </c>
      <c r="F16" s="2">
        <v>616663462.19000006</v>
      </c>
      <c r="G16" s="3">
        <v>43.527382478</v>
      </c>
      <c r="H16" s="2">
        <v>735793786.75999999</v>
      </c>
      <c r="I16" s="3">
        <v>46.323191997999999</v>
      </c>
      <c r="J16" s="2">
        <v>753899905.53999996</v>
      </c>
      <c r="K16" s="3">
        <v>49.784564142000001</v>
      </c>
      <c r="L16" s="4">
        <v>7.4722228599999996E-2</v>
      </c>
      <c r="M16" s="5">
        <v>5.8380000000000001E-2</v>
      </c>
      <c r="N16" s="6">
        <f t="shared" si="0"/>
        <v>0.25479686063198714</v>
      </c>
      <c r="O16" s="19">
        <f t="shared" si="1"/>
        <v>4.9475118569317891</v>
      </c>
      <c r="P16" s="20">
        <f t="shared" si="2"/>
        <v>1.6065375827994146</v>
      </c>
    </row>
    <row r="17" spans="1:17" x14ac:dyDescent="0.25">
      <c r="A17" s="1" t="s">
        <v>21</v>
      </c>
      <c r="B17" s="2">
        <v>122215650.65000001</v>
      </c>
      <c r="C17" s="3">
        <v>619.78532285000006</v>
      </c>
      <c r="D17" s="2">
        <v>129283305.34999999</v>
      </c>
      <c r="E17" s="3">
        <v>610.85608927999999</v>
      </c>
      <c r="F17" s="2">
        <v>157316629.06999999</v>
      </c>
      <c r="G17" s="3">
        <v>686.24919035000005</v>
      </c>
      <c r="H17" s="2">
        <v>201274101.15000001</v>
      </c>
      <c r="I17" s="3">
        <v>748.16977915999996</v>
      </c>
      <c r="J17" s="2">
        <v>255156024.55000001</v>
      </c>
      <c r="K17" s="3">
        <v>776.19405715000005</v>
      </c>
      <c r="L17" s="4">
        <v>3.74571104E-2</v>
      </c>
      <c r="M17" s="5">
        <v>5.7869999999999998E-2</v>
      </c>
      <c r="N17" s="6">
        <f t="shared" si="0"/>
        <v>0.25235953246000614</v>
      </c>
      <c r="O17" s="19">
        <f t="shared" si="1"/>
        <v>4.9001850963107989</v>
      </c>
      <c r="P17" s="20">
        <f t="shared" si="2"/>
        <v>1.5911698137453099</v>
      </c>
    </row>
    <row r="18" spans="1:17" x14ac:dyDescent="0.25">
      <c r="A18" s="1" t="s">
        <v>19</v>
      </c>
      <c r="B18" s="2">
        <v>201553621.18000001</v>
      </c>
      <c r="C18" s="3">
        <v>17.431611477000001</v>
      </c>
      <c r="D18" s="2">
        <v>219251614.52000001</v>
      </c>
      <c r="E18" s="3">
        <v>18.100346010999999</v>
      </c>
      <c r="F18" s="2">
        <v>210191826.18000001</v>
      </c>
      <c r="G18" s="3">
        <v>19.056459381</v>
      </c>
      <c r="H18" s="2">
        <v>232141556.69999999</v>
      </c>
      <c r="I18" s="3">
        <v>20.641031266999999</v>
      </c>
      <c r="J18" s="2">
        <v>192240671.84</v>
      </c>
      <c r="K18" s="3">
        <v>21.621180638999999</v>
      </c>
      <c r="L18" s="4">
        <v>4.7485484500000001E-2</v>
      </c>
      <c r="M18" s="5">
        <v>5.5320000000000001E-2</v>
      </c>
      <c r="N18" s="6">
        <f t="shared" si="0"/>
        <v>0.24034319302767224</v>
      </c>
      <c r="O18" s="19">
        <f t="shared" si="1"/>
        <v>4.666858117042179</v>
      </c>
      <c r="P18" s="20">
        <f t="shared" si="2"/>
        <v>1.5154047479676687</v>
      </c>
    </row>
    <row r="19" spans="1:17" x14ac:dyDescent="0.25">
      <c r="A19" s="1" t="s">
        <v>25</v>
      </c>
      <c r="B19" s="2">
        <v>6001308.7400000002</v>
      </c>
      <c r="C19" s="3">
        <v>80.335578759000001</v>
      </c>
      <c r="D19" s="2">
        <v>92080869.040000007</v>
      </c>
      <c r="E19" s="3">
        <v>79.516943823000005</v>
      </c>
      <c r="F19" s="2">
        <v>271651379.32999998</v>
      </c>
      <c r="G19" s="3">
        <v>84.396726190999999</v>
      </c>
      <c r="H19" s="2">
        <v>455472991.74000001</v>
      </c>
      <c r="I19" s="3">
        <v>85.890428568999994</v>
      </c>
      <c r="J19" s="2">
        <v>470256188.36000001</v>
      </c>
      <c r="K19" s="3">
        <v>93.594068086999997</v>
      </c>
      <c r="L19" s="4">
        <v>8.9691478399999996E-2</v>
      </c>
      <c r="M19" s="5">
        <v>3.8929999999999999E-2</v>
      </c>
      <c r="N19" s="6">
        <f t="shared" si="0"/>
        <v>0.16503882255923433</v>
      </c>
      <c r="O19" s="19">
        <f t="shared" si="1"/>
        <v>3.2046373312472682</v>
      </c>
      <c r="P19" s="20">
        <f t="shared" si="2"/>
        <v>1.0405978723785267</v>
      </c>
    </row>
    <row r="20" spans="1:17" s="14" customFormat="1" x14ac:dyDescent="0.25">
      <c r="A20" s="21" t="s">
        <v>34</v>
      </c>
      <c r="B20" s="22">
        <f>SUM(B5:B19)</f>
        <v>2988640261.8599997</v>
      </c>
      <c r="D20" s="22">
        <f>SUM(D5:D19)</f>
        <v>3350426592.8599997</v>
      </c>
      <c r="F20" s="22">
        <f>SUM(F5:F19)</f>
        <v>4328494495.2599993</v>
      </c>
      <c r="H20" s="22">
        <f>SUM(H5:H19)</f>
        <v>5478973862.0899992</v>
      </c>
      <c r="J20" s="22">
        <f>SUM(J5:J19)</f>
        <v>5872160801.6499996</v>
      </c>
      <c r="L20" s="24">
        <f>AVERAGE(L5:L19)</f>
        <v>0.10097933138000001</v>
      </c>
      <c r="M20" s="24">
        <f t="shared" ref="M20:N20" si="3">AVERAGE(M5:M19)</f>
        <v>0.109718</v>
      </c>
      <c r="N20" s="24">
        <f t="shared" si="3"/>
        <v>0.54397484779348804</v>
      </c>
      <c r="O20" s="19">
        <f t="shared" si="1"/>
        <v>10.562618403757048</v>
      </c>
      <c r="P20" s="20">
        <f t="shared" si="2"/>
        <v>3.4298540213965203</v>
      </c>
    </row>
    <row r="21" spans="1:17" x14ac:dyDescent="0.25">
      <c r="Q21" t="s">
        <v>2</v>
      </c>
    </row>
    <row r="22" spans="1:17" x14ac:dyDescent="0.25">
      <c r="A22" s="1" t="s">
        <v>3</v>
      </c>
      <c r="B22" s="2" t="s">
        <v>36</v>
      </c>
      <c r="C22" s="3" t="s">
        <v>2</v>
      </c>
      <c r="D22" s="2" t="s">
        <v>36</v>
      </c>
      <c r="E22" s="3" t="s">
        <v>36</v>
      </c>
      <c r="F22" s="2" t="s">
        <v>36</v>
      </c>
      <c r="G22" s="3" t="s">
        <v>36</v>
      </c>
      <c r="H22" s="2">
        <v>16914588.050000001</v>
      </c>
      <c r="I22" s="3">
        <v>2317.1580690000001</v>
      </c>
      <c r="J22" s="2">
        <v>104792474.42</v>
      </c>
      <c r="K22" s="3">
        <v>2388.9479873</v>
      </c>
      <c r="L22" s="4">
        <v>3.0981882200000001E-2</v>
      </c>
      <c r="M22" s="5">
        <v>3.0980000000000001E-2</v>
      </c>
      <c r="N22" s="6">
        <f>(K22-I22)/I22</f>
        <v>3.0981882185958005E-2</v>
      </c>
      <c r="O22" s="14" t="s">
        <v>23</v>
      </c>
    </row>
    <row r="23" spans="1:17" x14ac:dyDescent="0.25">
      <c r="A23" s="1" t="s">
        <v>22</v>
      </c>
      <c r="B23" s="2" t="s">
        <v>36</v>
      </c>
      <c r="C23" s="3" t="s">
        <v>2</v>
      </c>
      <c r="D23" s="2" t="s">
        <v>36</v>
      </c>
      <c r="E23" s="3" t="s">
        <v>36</v>
      </c>
      <c r="F23" s="2" t="s">
        <v>36</v>
      </c>
      <c r="G23" s="3" t="s">
        <v>36</v>
      </c>
      <c r="H23" s="2">
        <v>210139776.06999999</v>
      </c>
      <c r="I23" s="3">
        <v>982.96635494999998</v>
      </c>
      <c r="J23" s="2">
        <v>244704384.09</v>
      </c>
      <c r="K23" s="3">
        <v>924.48464905000003</v>
      </c>
      <c r="L23" s="4">
        <v>-5.9495125000000003E-2</v>
      </c>
      <c r="M23" s="5">
        <v>-5.9499999999999997E-2</v>
      </c>
      <c r="N23" s="6">
        <f>(K23-I23)/I23</f>
        <v>-5.9495124736975061E-2</v>
      </c>
      <c r="O23" s="14" t="s">
        <v>23</v>
      </c>
      <c r="P23" t="s">
        <v>2</v>
      </c>
    </row>
    <row r="24" spans="1:17" x14ac:dyDescent="0.25">
      <c r="A24" s="1" t="s">
        <v>24</v>
      </c>
      <c r="B24" s="2" t="s">
        <v>36</v>
      </c>
      <c r="C24" s="3" t="s">
        <v>2</v>
      </c>
      <c r="D24" s="2">
        <v>32708030.489999998</v>
      </c>
      <c r="E24" s="3">
        <v>565.01483479000001</v>
      </c>
      <c r="F24" s="2">
        <v>142023983.75999999</v>
      </c>
      <c r="G24" s="3">
        <v>381.20617042999999</v>
      </c>
      <c r="H24" s="2">
        <v>219174665.88999999</v>
      </c>
      <c r="I24" s="3">
        <v>342.19334172999999</v>
      </c>
      <c r="J24" s="2">
        <v>279742235.67000002</v>
      </c>
      <c r="K24" s="3">
        <v>327.05504248</v>
      </c>
      <c r="L24" s="4">
        <v>-4.4239023000000002E-2</v>
      </c>
      <c r="M24" s="5">
        <v>-0.1666</v>
      </c>
      <c r="N24" s="6">
        <f>(K24-E24)/E24</f>
        <v>-0.42115671599745325</v>
      </c>
      <c r="O24" s="14" t="s">
        <v>29</v>
      </c>
    </row>
    <row r="25" spans="1:17" x14ac:dyDescent="0.25">
      <c r="A25" s="1" t="s">
        <v>26</v>
      </c>
      <c r="B25" s="2" t="s">
        <v>36</v>
      </c>
      <c r="C25" s="3" t="s">
        <v>2</v>
      </c>
      <c r="D25" s="2" t="s">
        <v>36</v>
      </c>
      <c r="E25" s="3" t="s">
        <v>36</v>
      </c>
      <c r="F25" s="2">
        <v>94713980.980000004</v>
      </c>
      <c r="G25" s="3">
        <v>1145.1195244</v>
      </c>
      <c r="H25" s="2">
        <v>2195135261.6999998</v>
      </c>
      <c r="I25" s="3">
        <v>1136.5230965000001</v>
      </c>
      <c r="J25" s="2">
        <v>2210702438.4000001</v>
      </c>
      <c r="K25" s="3">
        <v>1128.1056747</v>
      </c>
      <c r="L25" s="4">
        <v>-7.4062920000000001E-3</v>
      </c>
      <c r="M25" s="5">
        <v>-7.4599999999999996E-3</v>
      </c>
      <c r="N25" s="6">
        <f>(K25-G25)/G25</f>
        <v>-1.4857706411839113E-2</v>
      </c>
      <c r="O25" s="14" t="s">
        <v>28</v>
      </c>
    </row>
    <row r="26" spans="1:17" x14ac:dyDescent="0.25">
      <c r="A26" s="1" t="s">
        <v>27</v>
      </c>
      <c r="B26" s="2" t="s">
        <v>36</v>
      </c>
      <c r="C26" s="3" t="s">
        <v>2</v>
      </c>
      <c r="D26" s="2">
        <v>4056144.36</v>
      </c>
      <c r="E26" s="3">
        <v>1005.4894298</v>
      </c>
      <c r="F26" s="2">
        <v>1386209781.4000001</v>
      </c>
      <c r="G26" s="3">
        <v>1023.5474243</v>
      </c>
      <c r="H26" s="2">
        <v>617704049.89999998</v>
      </c>
      <c r="I26" s="3">
        <v>978.65424421</v>
      </c>
      <c r="J26" s="2">
        <v>600645074.79999995</v>
      </c>
      <c r="K26" s="3">
        <v>988.85778671000003</v>
      </c>
      <c r="L26" s="4">
        <v>1.04260954E-2</v>
      </c>
      <c r="M26" s="5">
        <v>-5.5399999999999998E-3</v>
      </c>
      <c r="N26" s="6">
        <f>(K26-E26)/E26</f>
        <v>-1.6540843291916237E-2</v>
      </c>
      <c r="O26" s="14" t="s">
        <v>29</v>
      </c>
    </row>
    <row r="27" spans="1:17" s="14" customFormat="1" x14ac:dyDescent="0.25">
      <c r="A27" s="21" t="s">
        <v>34</v>
      </c>
      <c r="H27" s="22">
        <f>SUM(H22:H26)</f>
        <v>3259068341.6100001</v>
      </c>
      <c r="J27" s="22">
        <f>SUM(J22:J26)</f>
        <v>3440586607.3800001</v>
      </c>
    </row>
    <row r="28" spans="1:17" x14ac:dyDescent="0.25">
      <c r="B28" t="s">
        <v>2</v>
      </c>
      <c r="N28" t="s">
        <v>2</v>
      </c>
    </row>
    <row r="29" spans="1:17" x14ac:dyDescent="0.25">
      <c r="A29" s="14" t="s">
        <v>32</v>
      </c>
      <c r="H29" s="3">
        <f>H20+H27</f>
        <v>8738042203.6999989</v>
      </c>
      <c r="J29" s="3">
        <f>J20+J27</f>
        <v>9312747409.0299988</v>
      </c>
    </row>
    <row r="30" spans="1:17" x14ac:dyDescent="0.25">
      <c r="A30" s="14" t="s">
        <v>33</v>
      </c>
      <c r="H30" s="3">
        <v>56906965243.389999</v>
      </c>
      <c r="J30" s="3">
        <v>61699628935.470001</v>
      </c>
    </row>
    <row r="31" spans="1:17" x14ac:dyDescent="0.25">
      <c r="A31" s="14" t="s">
        <v>35</v>
      </c>
      <c r="H31" s="23">
        <f>H29/H30</f>
        <v>0.15354960796674993</v>
      </c>
      <c r="J31" s="23">
        <f>J29/J30</f>
        <v>0.15093684629400209</v>
      </c>
    </row>
    <row r="33" spans="1:11" x14ac:dyDescent="0.25">
      <c r="J33" s="23" t="s">
        <v>2</v>
      </c>
    </row>
    <row r="34" spans="1:11" x14ac:dyDescent="0.25">
      <c r="A34" s="14" t="s">
        <v>37</v>
      </c>
      <c r="B34" t="s">
        <v>39</v>
      </c>
    </row>
    <row r="35" spans="1:11" x14ac:dyDescent="0.25">
      <c r="B35" t="s">
        <v>38</v>
      </c>
      <c r="K35" t="s">
        <v>2</v>
      </c>
    </row>
  </sheetData>
  <mergeCells count="2">
    <mergeCell ref="A1:P1"/>
    <mergeCell ref="A2:P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Frank Clemente</cp:lastModifiedBy>
  <dcterms:created xsi:type="dcterms:W3CDTF">2019-02-28T16:07:40Z</dcterms:created>
  <dcterms:modified xsi:type="dcterms:W3CDTF">2019-03-15T20:10:45Z</dcterms:modified>
</cp:coreProperties>
</file>